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Marzietti fino 5set2014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<sst xmlns="http://schemas.openxmlformats.org/spreadsheetml/2006/main" count="68" uniqueCount="64">
  <si>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COMUNE DI PASIAN DI PRATO - Provincia di Udine</t>
  </si>
  <si>
    <t>Lett.</t>
  </si>
  <si>
    <t>Specifica voci</t>
  </si>
  <si>
    <t>Stipendio base tabellare</t>
  </si>
  <si>
    <t>Indennità Integrativa Spec.</t>
  </si>
  <si>
    <t>Retribuzione Indiv. Anzianità</t>
  </si>
  <si>
    <t>Retribuzione di Posizione</t>
  </si>
  <si>
    <t>Maturato economico</t>
  </si>
  <si>
    <t>Retribuzione di Risultato</t>
  </si>
  <si>
    <t>Diritti di segretaria (rogito)</t>
  </si>
  <si>
    <t>a.</t>
  </si>
  <si>
    <t>b.</t>
  </si>
  <si>
    <t>c.</t>
  </si>
  <si>
    <t>f.</t>
  </si>
  <si>
    <t>g.</t>
  </si>
  <si>
    <t>h.</t>
  </si>
  <si>
    <t>Tredicesima mensilità</t>
  </si>
  <si>
    <t>TOTALI GENERALI</t>
  </si>
  <si>
    <t xml:space="preserve">Retribuzione aggiuntiva per sedi convenzionate </t>
  </si>
  <si>
    <t>Indenn. di Vac. Contratt. da Aprile 2006 - art. 2, comma 35, Legge 2/12/2008, n. 203 (finanziaria 2009) per i bienni economici 2006-2007 e 2008-2009 nonché per il triennio economico 2010-2012</t>
  </si>
  <si>
    <t>MARZIETTI Maria Antonietta</t>
  </si>
  <si>
    <t>Ultimo aum. decorr. da 1/3/05 prec. CCNL</t>
  </si>
  <si>
    <t>a.1</t>
  </si>
  <si>
    <t>a.2</t>
  </si>
  <si>
    <t>a.3</t>
  </si>
  <si>
    <t>Note</t>
  </si>
  <si>
    <t>Convenzione di Segreteria con il Comune di Marano Lagunare dal 6/9/2010</t>
  </si>
  <si>
    <t>a-bis</t>
  </si>
  <si>
    <t>Retrib. di Posiz. conglob. per segret. 8-9 q. da 31/12/09</t>
  </si>
  <si>
    <t>h.1</t>
  </si>
  <si>
    <t>(25% delle voci da a. ad e. soggette a CP e TFS)</t>
  </si>
  <si>
    <t>Quota A pens. - Sogg. solo CP  [3.008,00 : 13]</t>
  </si>
  <si>
    <t>Apr.-Giu.2006=13,71;       da Lug.2006=22,85;</t>
  </si>
  <si>
    <t>Apr.-Giu.2008=13,71;       da Lug.2008=22,85;</t>
  </si>
  <si>
    <t>Apr.-Giu.2010=12,10;       da Lug.2010=20,16;</t>
  </si>
  <si>
    <t>Retr. di posiz. (valevole per 13 mensilità ma ripartita su 12 mens.) pari a € 15.584,45 (con decorr. 31/12/2009) dal 6/9/2010 per incarichi in enti tra 10.001 e 65.000 abitanti a seguito della Convenzione di Segreteria.        Soggetta a contributo ai fini TFS ex INADEL limitatamente all'ammontare dell'incremento stipendiale riassorbito nella già "indennità di direzione"(che maturava il rateo di 13') pari a €. 2.237,98 (ex L. 4.000.000 = € 2.065,83:12x13) per l'ex qualifica di Segret. Capo - 9^ q.f. con 10 anni al 30/11/1995.               (15.584,45+3.008,00 = 18.592,45 = ex 36.000.000)</t>
  </si>
  <si>
    <t>i.</t>
  </si>
  <si>
    <t>i.1</t>
  </si>
  <si>
    <t>d.1</t>
  </si>
  <si>
    <t>d.2</t>
  </si>
  <si>
    <t>e.1</t>
  </si>
  <si>
    <t>e.2</t>
  </si>
  <si>
    <t>Soggetta solo a ex CPDEL    (Quota A. pens.)</t>
  </si>
  <si>
    <t>Assegno personale fondamentale - Art. 6 Acc. Integr. - 6' comma (x13, no INADEL, quota B. di pensione)</t>
  </si>
  <si>
    <t>Increm. Personale ex Indenn. di Direzione - Art. 5 Acc. Integr. (x13, si CPDEL e INADEL, quota A. di pensione)</t>
  </si>
  <si>
    <t>(25% delle voci da a. ad e. soggette  a CP e  non a TFS)             ((a.bis/13*12)+d2+e1)</t>
  </si>
  <si>
    <r>
      <t xml:space="preserve">Contratto Collettivo Nazionale di Lavoro dei Segretari Comunali e Provinciali dell' </t>
    </r>
    <r>
      <rPr>
        <b/>
        <sz val="6"/>
        <rFont val="Arial Narrow"/>
        <family val="2"/>
      </rPr>
      <t>1/3/2011</t>
    </r>
    <r>
      <rPr>
        <sz val="6"/>
        <rFont val="Arial Narrow"/>
        <family val="2"/>
      </rPr>
      <t>, valevole per il quadrienio normativo 2006-2009 e per il biennio economico 2008-2009</t>
    </r>
  </si>
  <si>
    <r>
      <t>Nuovo</t>
    </r>
    <r>
      <rPr>
        <sz val="6"/>
        <rFont val="Arial Narrow"/>
        <family val="2"/>
      </rPr>
      <t xml:space="preserve"> trattamento economico  </t>
    </r>
    <r>
      <rPr>
        <b/>
        <sz val="6"/>
        <rFont val="Arial Narrow"/>
        <family val="2"/>
      </rPr>
      <t>annuo</t>
    </r>
    <r>
      <rPr>
        <sz val="6"/>
        <rFont val="Arial Narrow"/>
        <family val="2"/>
      </rPr>
      <t xml:space="preserve"> CCNL 1/3/2011 </t>
    </r>
    <r>
      <rPr>
        <u val="single"/>
        <sz val="6"/>
        <rFont val="Arial Narrow"/>
        <family val="2"/>
      </rPr>
      <t>al 6/9/2010</t>
    </r>
    <r>
      <rPr>
        <sz val="6"/>
        <rFont val="Arial Narrow"/>
        <family val="2"/>
      </rPr>
      <t xml:space="preserve"> data di nomina quale titolare e con costituzione di Segreteria Convenzionata</t>
    </r>
  </si>
  <si>
    <r>
      <t>Nuovo</t>
    </r>
    <r>
      <rPr>
        <sz val="6"/>
        <rFont val="Arial Narrow"/>
        <family val="2"/>
      </rPr>
      <t xml:space="preserve"> trattamento economico  </t>
    </r>
    <r>
      <rPr>
        <b/>
        <sz val="6"/>
        <rFont val="Arial Narrow"/>
        <family val="2"/>
      </rPr>
      <t>mensile</t>
    </r>
    <r>
      <rPr>
        <sz val="6"/>
        <rFont val="Arial Narrow"/>
        <family val="2"/>
      </rPr>
      <t xml:space="preserve"> CCNL 1/3/2011 </t>
    </r>
    <r>
      <rPr>
        <u val="single"/>
        <sz val="6"/>
        <rFont val="Arial Narrow"/>
        <family val="2"/>
      </rPr>
      <t>al 6/9/2010</t>
    </r>
    <r>
      <rPr>
        <sz val="6"/>
        <rFont val="Arial Narrow"/>
        <family val="2"/>
      </rPr>
      <t xml:space="preserve"> data di nomina quale titolare e con costituzione di Segreteria Convenzionata</t>
    </r>
  </si>
  <si>
    <r>
      <t xml:space="preserve">Totale retribuzione tabellare annua dal 31/12/2009 = </t>
    </r>
    <r>
      <rPr>
        <b/>
        <sz val="6"/>
        <rFont val="Arial Narrow"/>
        <family val="2"/>
      </rPr>
      <t>39.979,29     (37.202,67/12)+(3.008,00/13*12)</t>
    </r>
  </si>
  <si>
    <r>
      <t>Indenn. di Vac. Contratt. biennio 2006/2007 (</t>
    </r>
    <r>
      <rPr>
        <u val="single"/>
        <sz val="6"/>
        <rFont val="Arial Narrow"/>
        <family val="2"/>
      </rPr>
      <t>x 13 m.</t>
    </r>
    <r>
      <rPr>
        <sz val="6"/>
        <rFont val="Arial Narrow"/>
        <family val="2"/>
      </rPr>
      <t>)</t>
    </r>
  </si>
  <si>
    <r>
      <t>Indenn. di Vac. Contratt. biennio 2008/2009 (</t>
    </r>
    <r>
      <rPr>
        <u val="single"/>
        <sz val="6"/>
        <rFont val="Arial Narrow"/>
        <family val="2"/>
      </rPr>
      <t>x 13 m.</t>
    </r>
    <r>
      <rPr>
        <sz val="6"/>
        <rFont val="Arial Narrow"/>
        <family val="2"/>
      </rPr>
      <t>)</t>
    </r>
  </si>
  <si>
    <r>
      <t>Indenn. di Vac. Contratt. triennio 2010/2012 (</t>
    </r>
    <r>
      <rPr>
        <u val="single"/>
        <sz val="6"/>
        <rFont val="Arial Narrow"/>
        <family val="2"/>
      </rPr>
      <t>x 13 m.</t>
    </r>
    <r>
      <rPr>
        <sz val="6"/>
        <rFont val="Arial Narrow"/>
        <family val="2"/>
      </rPr>
      <t>)</t>
    </r>
  </si>
  <si>
    <t>x</t>
  </si>
  <si>
    <t>Maggioraz. Retr. di Posiz.</t>
  </si>
  <si>
    <t>Art. 41, c.4 - (x12) sogg. solo Cpdel - access. quota B p.</t>
  </si>
  <si>
    <t>Su base 10% monte salari anno di rif. per quota di competenza Pasian di Pr.su conv. segr. 66,67%</t>
  </si>
  <si>
    <t>Su base 40% della Retr. di Pos. per quota di competenza Pasian di Pr.su conv. segr. 66,67%                                                               (((a-bis+d1+d2)+(25% di a-bis+d1+d2)x40%))x66.67%)))</t>
  </si>
  <si>
    <t>Soggetta a ex CPDEL e ex INADEL/TFS                                                               (Quota A. pens.)</t>
  </si>
  <si>
    <t>1/12 voci  a.+a.3+c.+h.-(25% di d.1)</t>
  </si>
  <si>
    <t>Voci non sogg. a ex INADEL/TFS (1/12 di a.bis+e1+h1-(25% di d.2))</t>
  </si>
  <si>
    <r>
      <t xml:space="preserve">Segretario:  </t>
    </r>
    <r>
      <rPr>
        <b/>
        <sz val="6"/>
        <rFont val="Arial Narrow"/>
        <family val="2"/>
      </rPr>
      <t>MARZIETTI Maria Antonietta</t>
    </r>
    <r>
      <rPr>
        <sz val="6"/>
        <rFont val="Arial Narrow"/>
        <family val="2"/>
      </rPr>
      <t xml:space="preserve">                 Inquadramento: </t>
    </r>
    <r>
      <rPr>
        <b/>
        <sz val="6"/>
        <rFont val="Arial Narrow"/>
        <family val="2"/>
      </rPr>
      <t>Fascia B, ex 3^ - Segretario Capo (9' q.f. con 10 anni al 30/11/1995)</t>
    </r>
    <r>
      <rPr>
        <sz val="6"/>
        <rFont val="Arial Narrow"/>
        <family val="2"/>
      </rPr>
      <t xml:space="preserve">                Decorrenza ultimo tratt. ec.: </t>
    </r>
    <r>
      <rPr>
        <b/>
        <sz val="6"/>
        <rFont val="Arial Narrow"/>
        <family val="2"/>
      </rPr>
      <t>31/12/2001</t>
    </r>
    <r>
      <rPr>
        <sz val="6"/>
        <rFont val="Arial Narrow"/>
        <family val="2"/>
      </rPr>
      <t xml:space="preserve">                           Periodo di servizio: </t>
    </r>
    <r>
      <rPr>
        <b/>
        <sz val="6"/>
        <rFont val="Arial Narrow"/>
        <family val="2"/>
      </rPr>
      <t>dal 6/9/2010  al   21/9/2014</t>
    </r>
  </si>
  <si>
    <t>Voce retribuitiva                              (art. 37 CCNL 16/5/01)</t>
  </si>
  <si>
    <t>Totale tredicesima mensilita': annua = 4.367,22;   mensile = 363,93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</si>
</sst>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i/>
      <sz val="7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u val="single"/>
      <sz val="6"/>
      <name val="Arial Narrow"/>
      <family val="2"/>
    </font>
    <font>
      <sz val="6"/>
      <name val="Arial"/>
      <family val="2"/>
    </font>
    <font>
      <i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vertical="justify" wrapText="1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vertical="justify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/>
    </xf>
    <xf numFmtId="4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" fontId="9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120" zoomScaleNormal="120" workbookViewId="0" topLeftCell="A7">
      <selection activeCell="E26" sqref="E26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28.00390625" style="0" customWidth="1"/>
    <col min="4" max="4" width="2.7109375" style="0" customWidth="1"/>
    <col min="5" max="5" width="14.7109375" style="0" customWidth="1"/>
    <col min="6" max="6" width="18.421875" style="0" customWidth="1"/>
    <col min="7" max="7" width="2.7109375" style="0" customWidth="1"/>
    <col min="8" max="11" width="7.7109375" style="0" customWidth="1"/>
    <col min="12" max="12" width="7.57421875" style="0" customWidth="1"/>
  </cols>
  <sheetData>
    <row r="1" spans="1:13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0.5" customHeight="1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1.25" customHeight="1">
      <c r="A4" s="25" t="s">
        <v>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3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0.5" customHeight="1">
      <c r="A6" s="26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3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57.75" customHeight="1">
      <c r="A8" s="17" t="s">
        <v>1</v>
      </c>
      <c r="B8" s="17" t="s">
        <v>62</v>
      </c>
      <c r="C8" s="17" t="s">
        <v>2</v>
      </c>
      <c r="D8" s="18"/>
      <c r="E8" s="18" t="s">
        <v>47</v>
      </c>
      <c r="F8" s="18" t="s">
        <v>48</v>
      </c>
      <c r="G8" s="17"/>
      <c r="H8" s="27" t="s">
        <v>25</v>
      </c>
      <c r="I8" s="28"/>
      <c r="J8" s="28"/>
      <c r="K8" s="28"/>
      <c r="L8" s="28"/>
      <c r="M8" s="28"/>
    </row>
    <row r="9" spans="1:13" ht="18.75" customHeight="1">
      <c r="A9" s="19" t="s">
        <v>10</v>
      </c>
      <c r="B9" s="20" t="s">
        <v>3</v>
      </c>
      <c r="C9" s="20" t="s">
        <v>21</v>
      </c>
      <c r="D9" s="21"/>
      <c r="E9" s="21">
        <v>37202.67</v>
      </c>
      <c r="F9" s="21">
        <f>(E9/12)</f>
        <v>3100.2225</v>
      </c>
      <c r="G9" s="33"/>
      <c r="H9" s="34" t="s">
        <v>49</v>
      </c>
      <c r="I9" s="34"/>
      <c r="J9" s="34"/>
      <c r="K9" s="34"/>
      <c r="L9" s="34"/>
      <c r="M9" s="34"/>
    </row>
    <row r="10" spans="1:13" ht="18.75" customHeight="1">
      <c r="A10" s="19" t="s">
        <v>27</v>
      </c>
      <c r="B10" s="20" t="s">
        <v>28</v>
      </c>
      <c r="C10" s="20" t="s">
        <v>31</v>
      </c>
      <c r="D10" s="21"/>
      <c r="E10" s="21">
        <v>3008</v>
      </c>
      <c r="F10" s="21">
        <f>(E10/13)</f>
        <v>231.3846153846154</v>
      </c>
      <c r="G10" s="33"/>
      <c r="H10" s="34"/>
      <c r="I10" s="34"/>
      <c r="J10" s="34"/>
      <c r="K10" s="34"/>
      <c r="L10" s="34"/>
      <c r="M10" s="34"/>
    </row>
    <row r="11" spans="1:13" ht="19.5" customHeight="1">
      <c r="A11" s="19" t="s">
        <v>22</v>
      </c>
      <c r="B11" s="20" t="s">
        <v>50</v>
      </c>
      <c r="C11" s="20" t="s">
        <v>32</v>
      </c>
      <c r="D11" s="21"/>
      <c r="E11" s="21">
        <v>0</v>
      </c>
      <c r="F11" s="21">
        <f aca="true" t="shared" si="0" ref="F11:F26">(E11/12)</f>
        <v>0</v>
      </c>
      <c r="G11" s="21"/>
      <c r="H11" s="22"/>
      <c r="I11" s="22"/>
      <c r="J11" s="22"/>
      <c r="K11" s="21"/>
      <c r="L11" s="21"/>
      <c r="M11" s="23"/>
    </row>
    <row r="12" spans="1:13" ht="19.5" customHeight="1">
      <c r="A12" s="19" t="s">
        <v>23</v>
      </c>
      <c r="B12" s="20" t="s">
        <v>51</v>
      </c>
      <c r="C12" s="20" t="s">
        <v>33</v>
      </c>
      <c r="D12" s="21"/>
      <c r="E12" s="21">
        <v>0</v>
      </c>
      <c r="F12" s="21">
        <f t="shared" si="0"/>
        <v>0</v>
      </c>
      <c r="G12" s="21"/>
      <c r="H12" s="22"/>
      <c r="I12" s="22"/>
      <c r="J12" s="22"/>
      <c r="K12" s="21"/>
      <c r="L12" s="21"/>
      <c r="M12" s="23"/>
    </row>
    <row r="13" spans="1:13" ht="18.75" customHeight="1">
      <c r="A13" s="19" t="s">
        <v>24</v>
      </c>
      <c r="B13" s="20" t="s">
        <v>52</v>
      </c>
      <c r="C13" s="20" t="s">
        <v>34</v>
      </c>
      <c r="D13" s="21"/>
      <c r="E13" s="21">
        <v>241.92</v>
      </c>
      <c r="F13" s="21">
        <f t="shared" si="0"/>
        <v>20.16</v>
      </c>
      <c r="G13" s="21"/>
      <c r="H13" s="22"/>
      <c r="I13" s="22"/>
      <c r="J13" s="22"/>
      <c r="K13" s="21"/>
      <c r="L13" s="21"/>
      <c r="M13" s="23"/>
    </row>
    <row r="14" spans="1:13" ht="14.25" customHeight="1">
      <c r="A14" s="19" t="s">
        <v>11</v>
      </c>
      <c r="B14" s="20" t="s">
        <v>4</v>
      </c>
      <c r="C14" s="20"/>
      <c r="D14" s="21"/>
      <c r="E14" s="21"/>
      <c r="F14" s="21"/>
      <c r="G14" s="21"/>
      <c r="H14" s="22"/>
      <c r="I14" s="22"/>
      <c r="J14" s="22"/>
      <c r="K14" s="21"/>
      <c r="L14" s="21"/>
      <c r="M14" s="23"/>
    </row>
    <row r="15" spans="1:13" ht="12" customHeight="1">
      <c r="A15" s="19" t="s">
        <v>12</v>
      </c>
      <c r="B15" s="20" t="s">
        <v>5</v>
      </c>
      <c r="C15" s="20"/>
      <c r="D15" s="21"/>
      <c r="E15" s="21">
        <v>881.28</v>
      </c>
      <c r="F15" s="21">
        <f t="shared" si="0"/>
        <v>73.44</v>
      </c>
      <c r="G15" s="21"/>
      <c r="H15" s="22"/>
      <c r="I15" s="22"/>
      <c r="J15" s="22"/>
      <c r="K15" s="21"/>
      <c r="L15" s="21"/>
      <c r="M15" s="23"/>
    </row>
    <row r="16" spans="1:13" ht="30" customHeight="1">
      <c r="A16" s="19" t="s">
        <v>38</v>
      </c>
      <c r="B16" s="20" t="s">
        <v>6</v>
      </c>
      <c r="C16" s="20" t="s">
        <v>58</v>
      </c>
      <c r="D16" s="21"/>
      <c r="E16" s="21">
        <v>2237.98</v>
      </c>
      <c r="F16" s="21">
        <f t="shared" si="0"/>
        <v>186.49833333333333</v>
      </c>
      <c r="G16" s="21"/>
      <c r="H16" s="29" t="s">
        <v>35</v>
      </c>
      <c r="I16" s="30"/>
      <c r="J16" s="30"/>
      <c r="K16" s="30"/>
      <c r="L16" s="30"/>
      <c r="M16" s="30"/>
    </row>
    <row r="17" spans="1:13" ht="30.75" customHeight="1">
      <c r="A17" s="19" t="s">
        <v>39</v>
      </c>
      <c r="B17" s="20" t="s">
        <v>6</v>
      </c>
      <c r="C17" s="20" t="s">
        <v>42</v>
      </c>
      <c r="D17" s="21"/>
      <c r="E17" s="21">
        <v>13346.52</v>
      </c>
      <c r="F17" s="21">
        <f t="shared" si="0"/>
        <v>1112.21</v>
      </c>
      <c r="G17" s="21"/>
      <c r="H17" s="30"/>
      <c r="I17" s="30"/>
      <c r="J17" s="30"/>
      <c r="K17" s="30"/>
      <c r="L17" s="30"/>
      <c r="M17" s="30"/>
    </row>
    <row r="18" spans="1:13" ht="19.5" customHeight="1">
      <c r="A18" s="19" t="s">
        <v>40</v>
      </c>
      <c r="B18" s="20" t="s">
        <v>7</v>
      </c>
      <c r="C18" s="20" t="s">
        <v>43</v>
      </c>
      <c r="D18" s="21"/>
      <c r="E18" s="21">
        <v>822.77</v>
      </c>
      <c r="F18" s="21">
        <f t="shared" si="0"/>
        <v>68.56416666666667</v>
      </c>
      <c r="G18" s="21"/>
      <c r="H18" s="22"/>
      <c r="I18" s="22"/>
      <c r="J18" s="22"/>
      <c r="K18" s="21"/>
      <c r="L18" s="21"/>
      <c r="M18" s="23"/>
    </row>
    <row r="19" spans="1:13" ht="21" customHeight="1">
      <c r="A19" s="19" t="s">
        <v>41</v>
      </c>
      <c r="B19" s="20" t="s">
        <v>7</v>
      </c>
      <c r="C19" s="20" t="s">
        <v>44</v>
      </c>
      <c r="D19" s="21"/>
      <c r="E19" s="21">
        <v>0</v>
      </c>
      <c r="F19" s="21">
        <f t="shared" si="0"/>
        <v>0</v>
      </c>
      <c r="G19" s="21"/>
      <c r="H19" s="22"/>
      <c r="I19" s="22"/>
      <c r="J19" s="22"/>
      <c r="K19" s="21"/>
      <c r="L19" s="21"/>
      <c r="M19" s="23"/>
    </row>
    <row r="20" spans="1:13" ht="16.5" customHeight="1">
      <c r="A20" s="19" t="s">
        <v>13</v>
      </c>
      <c r="B20" s="20" t="s">
        <v>8</v>
      </c>
      <c r="C20" s="24" t="s">
        <v>56</v>
      </c>
      <c r="D20" s="21"/>
      <c r="E20" s="21"/>
      <c r="F20" s="21">
        <f t="shared" si="0"/>
        <v>0</v>
      </c>
      <c r="G20" s="21"/>
      <c r="H20" s="22"/>
      <c r="I20" s="22"/>
      <c r="J20" s="22"/>
      <c r="K20" s="21"/>
      <c r="L20" s="21"/>
      <c r="M20" s="23"/>
    </row>
    <row r="21" spans="1:13" ht="12" customHeight="1">
      <c r="A21" s="19" t="s">
        <v>14</v>
      </c>
      <c r="B21" s="20" t="s">
        <v>9</v>
      </c>
      <c r="C21" s="20"/>
      <c r="D21" s="21"/>
      <c r="E21" s="21"/>
      <c r="F21" s="21">
        <f t="shared" si="0"/>
        <v>0</v>
      </c>
      <c r="G21" s="21"/>
      <c r="H21" s="22"/>
      <c r="I21" s="22"/>
      <c r="J21" s="22"/>
      <c r="K21" s="21"/>
      <c r="L21" s="21"/>
      <c r="M21" s="23"/>
    </row>
    <row r="22" spans="1:13" ht="18.75" customHeight="1">
      <c r="A22" s="19" t="s">
        <v>15</v>
      </c>
      <c r="B22" s="20" t="s">
        <v>18</v>
      </c>
      <c r="C22" s="20" t="s">
        <v>30</v>
      </c>
      <c r="D22" s="21"/>
      <c r="E22" s="21">
        <f>(E9+E11+E12+E13+E14+E15+E16+E19)*25%</f>
        <v>10140.9625</v>
      </c>
      <c r="F22" s="21">
        <f t="shared" si="0"/>
        <v>845.0802083333333</v>
      </c>
      <c r="G22" s="21"/>
      <c r="H22" s="35" t="s">
        <v>26</v>
      </c>
      <c r="I22" s="35"/>
      <c r="J22" s="35"/>
      <c r="K22" s="35"/>
      <c r="L22" s="35"/>
      <c r="M22" s="35"/>
    </row>
    <row r="23" spans="1:13" ht="24" customHeight="1">
      <c r="A23" s="19" t="s">
        <v>29</v>
      </c>
      <c r="B23" s="20" t="s">
        <v>18</v>
      </c>
      <c r="C23" s="20" t="s">
        <v>45</v>
      </c>
      <c r="D23" s="21"/>
      <c r="E23" s="21">
        <f>((E10/13*12)+E17+E18)*25%</f>
        <v>4236.476346153846</v>
      </c>
      <c r="F23" s="21">
        <f>(E23/12)</f>
        <v>353.0396955128205</v>
      </c>
      <c r="G23" s="21"/>
      <c r="H23" s="35"/>
      <c r="I23" s="35"/>
      <c r="J23" s="35"/>
      <c r="K23" s="35"/>
      <c r="L23" s="35"/>
      <c r="M23" s="35"/>
    </row>
    <row r="24" spans="1:13" ht="14.25" customHeight="1">
      <c r="A24" s="19" t="s">
        <v>36</v>
      </c>
      <c r="B24" s="20" t="s">
        <v>16</v>
      </c>
      <c r="C24" s="20" t="s">
        <v>59</v>
      </c>
      <c r="D24" s="21"/>
      <c r="E24" s="21">
        <f>((E9+E13+E15+E22)-(E16*25%))/12</f>
        <v>3992.2781249999994</v>
      </c>
      <c r="F24" s="21">
        <f t="shared" si="0"/>
        <v>332.68984374999997</v>
      </c>
      <c r="G24" s="21"/>
      <c r="H24" s="35" t="s">
        <v>63</v>
      </c>
      <c r="I24" s="35"/>
      <c r="J24" s="35"/>
      <c r="K24" s="35"/>
      <c r="L24" s="35"/>
      <c r="M24" s="35"/>
    </row>
    <row r="25" spans="1:13" ht="15.75" customHeight="1">
      <c r="A25" s="19" t="s">
        <v>37</v>
      </c>
      <c r="B25" s="20" t="s">
        <v>16</v>
      </c>
      <c r="C25" s="20" t="s">
        <v>60</v>
      </c>
      <c r="D25" s="21"/>
      <c r="E25" s="21">
        <f>(((E10/13*12)+E18+E23)-(E17*25%))/12</f>
        <v>374.9359775641026</v>
      </c>
      <c r="F25" s="21">
        <f t="shared" si="0"/>
        <v>31.24466479700855</v>
      </c>
      <c r="G25" s="21"/>
      <c r="H25" s="35"/>
      <c r="I25" s="35"/>
      <c r="J25" s="35"/>
      <c r="K25" s="35"/>
      <c r="L25" s="35"/>
      <c r="M25" s="35"/>
    </row>
    <row r="26" spans="1:13" ht="18" customHeight="1">
      <c r="A26" s="19" t="s">
        <v>53</v>
      </c>
      <c r="B26" s="20" t="s">
        <v>54</v>
      </c>
      <c r="C26" s="20" t="s">
        <v>55</v>
      </c>
      <c r="D26" s="21"/>
      <c r="E26" s="21">
        <f>(((((E10/12*12)+E16+E17)+((E10/12*12)+E16+E17)*25%)*40%)*66.67%)</f>
        <v>6197.809875000001</v>
      </c>
      <c r="F26" s="21">
        <f t="shared" si="0"/>
        <v>516.4841562500001</v>
      </c>
      <c r="G26" s="21"/>
      <c r="H26" s="31" t="s">
        <v>57</v>
      </c>
      <c r="I26" s="32"/>
      <c r="J26" s="32"/>
      <c r="K26" s="32"/>
      <c r="L26" s="32"/>
      <c r="M26" s="32"/>
    </row>
    <row r="27" spans="1:12" ht="11.25" customHeight="1">
      <c r="A27" s="12"/>
      <c r="B27" s="15" t="s">
        <v>17</v>
      </c>
      <c r="C27" s="11" t="s">
        <v>20</v>
      </c>
      <c r="D27" s="13"/>
      <c r="E27" s="16">
        <f>SUM((E9+(E10/13*12)+SUM(E11:E26)))</f>
        <v>82452.21820833333</v>
      </c>
      <c r="F27" s="16">
        <f>SUM(F9:F26)</f>
        <v>6871.018184027778</v>
      </c>
      <c r="G27" s="13"/>
      <c r="H27" s="14"/>
      <c r="I27" s="13"/>
      <c r="J27" s="13"/>
      <c r="K27" s="13"/>
      <c r="L27" s="13"/>
    </row>
    <row r="28" spans="1:12" ht="13.5">
      <c r="A28" s="1"/>
      <c r="B28" s="6"/>
      <c r="C28" s="3"/>
      <c r="D28" s="3"/>
      <c r="E28" s="3"/>
      <c r="F28" s="3"/>
      <c r="G28" s="3"/>
      <c r="H28" s="3"/>
      <c r="I28" s="1"/>
      <c r="J28" s="3"/>
      <c r="K28" s="3"/>
      <c r="L28" s="3"/>
    </row>
    <row r="29" spans="1:12" ht="13.5">
      <c r="A29" s="1"/>
      <c r="B29" s="2"/>
      <c r="C29" s="3"/>
      <c r="D29" s="3"/>
      <c r="E29" s="3"/>
      <c r="F29" s="3"/>
      <c r="G29" s="3"/>
      <c r="H29" s="3"/>
      <c r="I29" s="1"/>
      <c r="J29" s="3"/>
      <c r="K29" s="3"/>
      <c r="L29" s="3"/>
    </row>
    <row r="30" spans="1:12" ht="13.5" customHeight="1">
      <c r="A30" s="1"/>
      <c r="B30" s="6"/>
      <c r="C30" s="3"/>
      <c r="D30" s="3"/>
      <c r="E30" s="3"/>
      <c r="F30" s="3"/>
      <c r="G30" s="3"/>
      <c r="H30" s="3"/>
      <c r="I30" s="1"/>
      <c r="J30" s="3"/>
      <c r="K30" s="3"/>
      <c r="L30" s="3"/>
    </row>
    <row r="31" spans="1:12" ht="13.5">
      <c r="A31" s="1"/>
      <c r="B31" s="6"/>
      <c r="C31" s="3"/>
      <c r="D31" s="3"/>
      <c r="E31" s="3"/>
      <c r="F31" s="3"/>
      <c r="G31" s="3"/>
      <c r="H31" s="3"/>
      <c r="I31" s="1"/>
      <c r="J31" s="3"/>
      <c r="K31" s="3"/>
      <c r="L31" s="3"/>
    </row>
    <row r="32" spans="1:12" ht="24" customHeight="1">
      <c r="A32" s="1"/>
      <c r="B32" s="6"/>
      <c r="C32" s="3"/>
      <c r="D32" s="3"/>
      <c r="E32" s="3"/>
      <c r="F32" s="3"/>
      <c r="G32" s="3"/>
      <c r="H32" s="3"/>
      <c r="I32" s="1"/>
      <c r="J32" s="3"/>
      <c r="K32" s="3"/>
      <c r="L32" s="3"/>
    </row>
    <row r="33" spans="1:12" ht="13.5">
      <c r="A33" s="1"/>
      <c r="B33" s="6"/>
      <c r="C33" s="3"/>
      <c r="D33" s="3"/>
      <c r="E33" s="3"/>
      <c r="F33" s="3"/>
      <c r="G33" s="3"/>
      <c r="H33" s="3"/>
      <c r="I33" s="1"/>
      <c r="J33" s="3"/>
      <c r="K33" s="3"/>
      <c r="L33" s="3"/>
    </row>
    <row r="34" spans="1:12" ht="25.5" customHeight="1">
      <c r="A34" s="1"/>
      <c r="B34" s="10"/>
      <c r="C34" s="3"/>
      <c r="D34" s="3"/>
      <c r="E34" s="3"/>
      <c r="F34" s="3"/>
      <c r="G34" s="3"/>
      <c r="H34" s="3"/>
      <c r="I34" s="1"/>
      <c r="J34" s="3"/>
      <c r="K34" s="3"/>
      <c r="L34" s="3"/>
    </row>
    <row r="35" spans="1:12" ht="29.25" customHeight="1">
      <c r="A35" s="1"/>
      <c r="B35" s="10"/>
      <c r="C35" s="3"/>
      <c r="D35" s="3"/>
      <c r="E35" s="3"/>
      <c r="F35" s="3"/>
      <c r="G35" s="3"/>
      <c r="H35" s="3"/>
      <c r="I35" s="1"/>
      <c r="J35" s="3"/>
      <c r="K35" s="3"/>
      <c r="L35" s="3"/>
    </row>
    <row r="36" spans="1:12" ht="13.5">
      <c r="A36" s="1"/>
      <c r="B36" s="6"/>
      <c r="C36" s="3"/>
      <c r="D36" s="3"/>
      <c r="E36" s="3"/>
      <c r="F36" s="3"/>
      <c r="G36" s="3"/>
      <c r="H36" s="3"/>
      <c r="I36" s="1"/>
      <c r="J36" s="3"/>
      <c r="K36" s="3"/>
      <c r="L36" s="3"/>
    </row>
    <row r="37" spans="1:12" ht="22.5" customHeight="1">
      <c r="A37" s="1"/>
      <c r="B37" s="6"/>
      <c r="C37" s="3"/>
      <c r="D37" s="3"/>
      <c r="E37" s="3"/>
      <c r="F37" s="3"/>
      <c r="G37" s="3"/>
      <c r="H37" s="3"/>
      <c r="I37" s="1"/>
      <c r="J37" s="3"/>
      <c r="K37" s="3"/>
      <c r="L37" s="3"/>
    </row>
    <row r="38" spans="1:12" ht="13.5">
      <c r="A38" s="1"/>
      <c r="B38" s="6"/>
      <c r="C38" s="3"/>
      <c r="D38" s="3"/>
      <c r="E38" s="3"/>
      <c r="F38" s="3"/>
      <c r="G38" s="3"/>
      <c r="H38" s="3"/>
      <c r="I38" s="1"/>
      <c r="J38" s="3"/>
      <c r="K38" s="3"/>
      <c r="L38" s="3"/>
    </row>
    <row r="39" spans="1:12" ht="13.5">
      <c r="A39" s="1"/>
      <c r="B39" s="7"/>
      <c r="C39" s="5"/>
      <c r="D39" s="5"/>
      <c r="E39" s="5"/>
      <c r="F39" s="3"/>
      <c r="G39" s="3"/>
      <c r="H39" s="3"/>
      <c r="I39" s="1"/>
      <c r="J39" s="3"/>
      <c r="K39" s="3"/>
      <c r="L39" s="3"/>
    </row>
    <row r="40" spans="1:12" ht="21" customHeight="1">
      <c r="A40" s="1"/>
      <c r="B40" s="8"/>
      <c r="C40" s="5"/>
      <c r="D40" s="5"/>
      <c r="E40" s="5"/>
      <c r="F40" s="3"/>
      <c r="G40" s="3"/>
      <c r="H40" s="3"/>
      <c r="I40" s="4"/>
      <c r="J40" s="9"/>
      <c r="K40" s="5"/>
      <c r="L40" s="5"/>
    </row>
  </sheetData>
  <sheetProtection/>
  <mergeCells count="14">
    <mergeCell ref="H8:M8"/>
    <mergeCell ref="H16:M17"/>
    <mergeCell ref="H26:M26"/>
    <mergeCell ref="G9:G10"/>
    <mergeCell ref="H9:M10"/>
    <mergeCell ref="H22:M23"/>
    <mergeCell ref="H24:M25"/>
    <mergeCell ref="A4:M4"/>
    <mergeCell ref="A1:M1"/>
    <mergeCell ref="A2:M2"/>
    <mergeCell ref="A3:M3"/>
    <mergeCell ref="A5:M5"/>
    <mergeCell ref="A7:M7"/>
    <mergeCell ref="A6:M6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&amp;C&amp;H&amp;DPagina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vellucci</dc:creator>
  <cp:keywords/>
  <dc:description/>
  <cp:lastModifiedBy>vellucci</cp:lastModifiedBy>
  <cp:lastPrinted>2014-11-18T16:37:15Z</cp:lastPrinted>
  <dcterms:created xsi:type="dcterms:W3CDTF">2008-03-20T11:38:41Z</dcterms:created>
  <dcterms:modified xsi:type="dcterms:W3CDTF">2014-12-29T15:29:11Z</dcterms:modified>
  <cp:category/>
  <cp:version/>
  <cp:contentType/>
  <cp:contentStatus/>
</cp:coreProperties>
</file>